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480" yWindow="120" windowWidth="18315" windowHeight="7800" activeTab="4"/>
  </bookViews>
  <sheets>
    <sheet name="図表7-6" sheetId="6" r:id="rId1"/>
    <sheet name="図表7-7" sheetId="10" r:id="rId2"/>
    <sheet name="図表7-8" sheetId="12" r:id="rId3"/>
    <sheet name="図表7-9" sheetId="14" r:id="rId4"/>
    <sheet name="図表7-10" sheetId="15" r:id="rId5"/>
  </sheets>
  <definedNames>
    <definedName name="AS2DocOpenMode" hidden="1">"AS2DocumentEdit"</definedName>
    <definedName name="TextRefCopy1" localSheetId="4">#REF!</definedName>
    <definedName name="TextRefCopy1" localSheetId="1">#REF!</definedName>
    <definedName name="TextRefCopy1" localSheetId="2">#REF!</definedName>
    <definedName name="TextRefCopy1" localSheetId="3">#REF!</definedName>
    <definedName name="TextRefCopy1">#REF!</definedName>
    <definedName name="TextRefCopy2" localSheetId="4">#REF!</definedName>
    <definedName name="TextRefCopy2" localSheetId="1">#REF!</definedName>
    <definedName name="TextRefCopy2" localSheetId="2">#REF!</definedName>
    <definedName name="TextRefCopy2" localSheetId="3">#REF!</definedName>
    <definedName name="TextRefCopy2">#REF!</definedName>
    <definedName name="TextRefCopyRangeCount" hidden="1">2</definedName>
    <definedName name="ｾﾙ参照" localSheetId="4">#REF!</definedName>
    <definedName name="ｾﾙ参照" localSheetId="1">#REF!</definedName>
    <definedName name="ｾﾙ参照" localSheetId="2">#REF!</definedName>
    <definedName name="ｾﾙ参照" localSheetId="3">#REF!</definedName>
    <definedName name="ｾﾙ参照">#REF!</definedName>
  </definedNames>
  <calcPr calcId="125725"/>
</workbook>
</file>

<file path=xl/calcChain.xml><?xml version="1.0" encoding="utf-8"?>
<calcChain xmlns="http://schemas.openxmlformats.org/spreadsheetml/2006/main">
  <c r="D21" i="15"/>
  <c r="D20"/>
  <c r="D19"/>
  <c r="D18"/>
  <c r="D17"/>
  <c r="D15"/>
  <c r="D14"/>
  <c r="D12"/>
  <c r="D11"/>
  <c r="D10"/>
  <c r="D9"/>
  <c r="D7"/>
  <c r="D6"/>
  <c r="D4"/>
  <c r="C14"/>
  <c r="C6"/>
  <c r="B21"/>
  <c r="B20"/>
  <c r="B17"/>
  <c r="B14"/>
  <c r="B9"/>
  <c r="B6"/>
  <c r="B11" s="1"/>
  <c r="D15" i="14"/>
  <c r="D14"/>
  <c r="D13"/>
  <c r="D12"/>
  <c r="D11"/>
  <c r="C14"/>
  <c r="C13"/>
  <c r="C12"/>
  <c r="C15" s="1"/>
  <c r="C11"/>
  <c r="B15"/>
  <c r="B14"/>
  <c r="B13"/>
  <c r="B12"/>
  <c r="D8"/>
  <c r="D7"/>
  <c r="D6"/>
  <c r="D5"/>
  <c r="B11"/>
  <c r="D4"/>
  <c r="C7"/>
  <c r="C8"/>
  <c r="C5"/>
  <c r="B8"/>
  <c r="B7"/>
  <c r="B5"/>
  <c r="D7" i="12"/>
  <c r="D18"/>
  <c r="D15"/>
  <c r="D14"/>
  <c r="D13"/>
  <c r="D11"/>
  <c r="D9"/>
  <c r="D8"/>
  <c r="D6"/>
  <c r="D5"/>
  <c r="D4"/>
  <c r="D3"/>
  <c r="C16"/>
  <c r="C12"/>
  <c r="D12" s="1"/>
  <c r="C10"/>
  <c r="B16"/>
  <c r="B17" s="1"/>
  <c r="B12"/>
  <c r="B10"/>
  <c r="D10" s="1"/>
  <c r="D5" i="10"/>
  <c r="D4"/>
  <c r="D13"/>
  <c r="D8"/>
  <c r="C13"/>
  <c r="C9"/>
  <c r="D9" s="1"/>
  <c r="C7"/>
  <c r="D7" s="1"/>
  <c r="B15"/>
  <c r="B14"/>
  <c r="B13"/>
  <c r="B12"/>
  <c r="B10"/>
  <c r="B5"/>
  <c r="D3" i="6"/>
  <c r="D4"/>
  <c r="D5"/>
  <c r="D6"/>
  <c r="D7"/>
  <c r="B8"/>
  <c r="C8"/>
  <c r="D8"/>
  <c r="D9"/>
  <c r="B10"/>
  <c r="B11" s="1"/>
  <c r="D11" s="1"/>
  <c r="C10"/>
  <c r="D10"/>
  <c r="C11"/>
  <c r="D12"/>
  <c r="B13"/>
  <c r="C13"/>
  <c r="D13" s="1"/>
  <c r="D14"/>
  <c r="D37"/>
  <c r="D38"/>
  <c r="C38"/>
  <c r="C37"/>
  <c r="B37"/>
  <c r="C36"/>
  <c r="C33"/>
  <c r="C30"/>
  <c r="C29"/>
  <c r="C27"/>
  <c r="C19"/>
  <c r="C15"/>
  <c r="C16" s="1"/>
  <c r="B38"/>
  <c r="B36"/>
  <c r="B33"/>
  <c r="B30"/>
  <c r="B29"/>
  <c r="B27"/>
  <c r="B19"/>
  <c r="B15"/>
  <c r="D15" s="1"/>
  <c r="D36"/>
  <c r="D35"/>
  <c r="D34"/>
  <c r="D33"/>
  <c r="D32"/>
  <c r="D31"/>
  <c r="D30"/>
  <c r="D29"/>
  <c r="D28"/>
  <c r="D27"/>
  <c r="D26"/>
  <c r="D25"/>
  <c r="D24"/>
  <c r="D23"/>
  <c r="D22"/>
  <c r="D18"/>
  <c r="D17"/>
  <c r="C10" i="10" l="1"/>
  <c r="C12"/>
  <c r="D12" s="1"/>
  <c r="C14"/>
  <c r="D14" s="1"/>
  <c r="B19" i="12"/>
  <c r="D19" s="1"/>
  <c r="C17"/>
  <c r="D17" s="1"/>
  <c r="D16"/>
  <c r="C20" i="6"/>
  <c r="C21" s="1"/>
  <c r="B16"/>
  <c r="D19"/>
  <c r="D10" i="10" l="1"/>
  <c r="C15"/>
  <c r="D15" s="1"/>
  <c r="B20" i="6"/>
  <c r="D16"/>
  <c r="B21" l="1"/>
  <c r="D21" s="1"/>
  <c r="D20"/>
</calcChain>
</file>

<file path=xl/sharedStrings.xml><?xml version="1.0" encoding="utf-8"?>
<sst xmlns="http://schemas.openxmlformats.org/spreadsheetml/2006/main" count="131" uniqueCount="101">
  <si>
    <t>－</t>
  </si>
  <si>
    <t>　　</t>
  </si>
  <si>
    <r>
      <t>2013</t>
    </r>
    <r>
      <rPr>
        <sz val="10.5"/>
        <color theme="1"/>
        <rFont val="ＭＳ 明朝"/>
        <family val="1"/>
        <charset val="128"/>
      </rPr>
      <t>年</t>
    </r>
    <r>
      <rPr>
        <sz val="10.5"/>
        <color theme="1"/>
        <rFont val="Century"/>
        <family val="1"/>
      </rPr>
      <t>3</t>
    </r>
    <r>
      <rPr>
        <sz val="10.5"/>
        <color theme="1"/>
        <rFont val="ＭＳ 明朝"/>
        <family val="1"/>
        <charset val="128"/>
      </rPr>
      <t>月修正前</t>
    </r>
    <r>
      <rPr>
        <sz val="10.5"/>
        <color theme="1"/>
        <rFont val="Century"/>
        <family val="1"/>
      </rPr>
      <t>F/S</t>
    </r>
  </si>
  <si>
    <t>修正仕訳</t>
  </si>
  <si>
    <r>
      <t>2013</t>
    </r>
    <r>
      <rPr>
        <sz val="10.5"/>
        <color theme="1"/>
        <rFont val="ＭＳ 明朝"/>
        <family val="1"/>
        <charset val="128"/>
      </rPr>
      <t>年</t>
    </r>
    <r>
      <rPr>
        <sz val="10.5"/>
        <color theme="1"/>
        <rFont val="Century"/>
        <family val="1"/>
      </rPr>
      <t>3</t>
    </r>
    <r>
      <rPr>
        <sz val="10.5"/>
        <color theme="1"/>
        <rFont val="ＭＳ 明朝"/>
        <family val="1"/>
        <charset val="128"/>
      </rPr>
      <t>月修正後</t>
    </r>
    <r>
      <rPr>
        <sz val="10.5"/>
        <color theme="1"/>
        <rFont val="Century"/>
        <family val="1"/>
      </rPr>
      <t>F/S</t>
    </r>
  </si>
  <si>
    <t>　　現金及び預金</t>
  </si>
  <si>
    <t>　　売掛金</t>
  </si>
  <si>
    <t>　　商品</t>
  </si>
  <si>
    <t>　　繰延税金資産</t>
  </si>
  <si>
    <r>
      <t>　　流動資産計</t>
    </r>
    <r>
      <rPr>
        <sz val="10.5"/>
        <color theme="1"/>
        <rFont val="Century"/>
        <family val="1"/>
      </rPr>
      <t>A</t>
    </r>
  </si>
  <si>
    <t>　　器具備品</t>
  </si>
  <si>
    <r>
      <t>　　固定資産計</t>
    </r>
    <r>
      <rPr>
        <sz val="10.5"/>
        <color theme="1"/>
        <rFont val="Century"/>
        <family val="1"/>
      </rPr>
      <t>B</t>
    </r>
  </si>
  <si>
    <r>
      <t>資産合計</t>
    </r>
    <r>
      <rPr>
        <sz val="10.5"/>
        <color theme="1"/>
        <rFont val="Century"/>
        <family val="1"/>
      </rPr>
      <t>C</t>
    </r>
    <r>
      <rPr>
        <sz val="10.5"/>
        <color theme="1"/>
        <rFont val="ＭＳ 明朝"/>
        <family val="1"/>
        <charset val="128"/>
      </rPr>
      <t>＝</t>
    </r>
    <r>
      <rPr>
        <sz val="10.5"/>
        <color theme="1"/>
        <rFont val="Century"/>
        <family val="1"/>
      </rPr>
      <t>A+B</t>
    </r>
  </si>
  <si>
    <t>　　買掛金</t>
  </si>
  <si>
    <r>
      <t>　　流動負債計</t>
    </r>
    <r>
      <rPr>
        <sz val="10.5"/>
        <color theme="1"/>
        <rFont val="Century"/>
        <family val="1"/>
      </rPr>
      <t>D</t>
    </r>
  </si>
  <si>
    <t>　　長期借入金</t>
  </si>
  <si>
    <r>
      <t>　　固定負債計</t>
    </r>
    <r>
      <rPr>
        <sz val="10.5"/>
        <color theme="1"/>
        <rFont val="Century"/>
        <family val="1"/>
      </rPr>
      <t>E</t>
    </r>
  </si>
  <si>
    <r>
      <t>負債合計</t>
    </r>
    <r>
      <rPr>
        <sz val="10.5"/>
        <color theme="1"/>
        <rFont val="Century"/>
        <family val="1"/>
      </rPr>
      <t>F=D+E</t>
    </r>
  </si>
  <si>
    <t>　　資本金</t>
  </si>
  <si>
    <r>
      <t>　　利益剰余金</t>
    </r>
    <r>
      <rPr>
        <sz val="10.5"/>
        <color theme="1"/>
        <rFont val="Century"/>
        <family val="1"/>
      </rPr>
      <t>X</t>
    </r>
  </si>
  <si>
    <r>
      <t>純資産計</t>
    </r>
    <r>
      <rPr>
        <sz val="10.5"/>
        <color theme="1"/>
        <rFont val="Century"/>
        <family val="1"/>
      </rPr>
      <t>G</t>
    </r>
  </si>
  <si>
    <r>
      <t>負債及び純資産合計</t>
    </r>
    <r>
      <rPr>
        <sz val="9"/>
        <color theme="1"/>
        <rFont val="Century"/>
        <family val="1"/>
      </rPr>
      <t>H=F+G</t>
    </r>
  </si>
  <si>
    <r>
      <t>B/S</t>
    </r>
    <r>
      <rPr>
        <sz val="10.5"/>
        <color theme="1"/>
        <rFont val="ＭＳ 明朝"/>
        <family val="1"/>
        <charset val="128"/>
      </rPr>
      <t>チェック（</t>
    </r>
    <r>
      <rPr>
        <sz val="10.5"/>
        <color theme="1"/>
        <rFont val="Century"/>
        <family val="1"/>
      </rPr>
      <t>C+H</t>
    </r>
    <r>
      <rPr>
        <sz val="10.5"/>
        <color theme="1"/>
        <rFont val="ＭＳ 明朝"/>
        <family val="1"/>
        <charset val="128"/>
      </rPr>
      <t>）</t>
    </r>
  </si>
  <si>
    <t>売上高</t>
  </si>
  <si>
    <t>　期首商品棚卸高</t>
  </si>
  <si>
    <t>　当期仕入</t>
  </si>
  <si>
    <t>　期末商品棚卸高</t>
  </si>
  <si>
    <t>　販売費及び一般管理費</t>
  </si>
  <si>
    <t>　　営業利益</t>
  </si>
  <si>
    <t>支払利息</t>
  </si>
  <si>
    <t>経常利益</t>
  </si>
  <si>
    <t>税引前当時純利益</t>
  </si>
  <si>
    <t>法人税等</t>
  </si>
  <si>
    <t>法人税等調整額</t>
  </si>
  <si>
    <r>
      <t>当期純利益</t>
    </r>
    <r>
      <rPr>
        <sz val="10.5"/>
        <color theme="1"/>
        <rFont val="Century"/>
        <family val="1"/>
      </rPr>
      <t>I</t>
    </r>
  </si>
  <si>
    <t>利益剰余金－期首残高</t>
  </si>
  <si>
    <t>配当金</t>
  </si>
  <si>
    <r>
      <t>利益剰余金－期末残高</t>
    </r>
    <r>
      <rPr>
        <sz val="10.5"/>
        <color theme="1"/>
        <rFont val="Century"/>
        <family val="1"/>
      </rPr>
      <t>Y</t>
    </r>
  </si>
  <si>
    <r>
      <t>利益剰余金チェック（</t>
    </r>
    <r>
      <rPr>
        <sz val="9"/>
        <color theme="1"/>
        <rFont val="Century"/>
        <family val="1"/>
      </rPr>
      <t>X=Y</t>
    </r>
    <r>
      <rPr>
        <sz val="9"/>
        <color theme="1"/>
        <rFont val="ＭＳ 明朝"/>
        <family val="1"/>
        <charset val="128"/>
      </rPr>
      <t>）</t>
    </r>
  </si>
  <si>
    <t>　　貸倒引当金</t>
    <phoneticPr fontId="1"/>
  </si>
  <si>
    <t>　資本金</t>
  </si>
  <si>
    <t>前期末残高　</t>
  </si>
  <si>
    <t>当期末残高　</t>
  </si>
  <si>
    <t>　利益剰余金</t>
  </si>
  <si>
    <t>剰余金の配当</t>
  </si>
  <si>
    <t>当期純利益</t>
  </si>
  <si>
    <t>当期末残高</t>
  </si>
  <si>
    <t>株主資本合計</t>
  </si>
  <si>
    <t>前期末残高</t>
  </si>
  <si>
    <r>
      <rPr>
        <sz val="10.5"/>
        <color theme="1"/>
        <rFont val="ＭＳ 明朝"/>
        <family val="1"/>
        <charset val="128"/>
      </rPr>
      <t>修正仕訳</t>
    </r>
  </si>
  <si>
    <r>
      <rPr>
        <sz val="10.5"/>
        <color theme="1"/>
        <rFont val="ＭＳ 明朝"/>
        <family val="1"/>
        <charset val="128"/>
      </rPr>
      <t>　税引前当期純利益</t>
    </r>
  </si>
  <si>
    <r>
      <rPr>
        <sz val="10.5"/>
        <color theme="1"/>
        <rFont val="ＭＳ 明朝"/>
        <family val="1"/>
        <charset val="128"/>
      </rPr>
      <t>　減価償却費</t>
    </r>
  </si>
  <si>
    <r>
      <rPr>
        <sz val="10.5"/>
        <color theme="1"/>
        <rFont val="ＭＳ 明朝"/>
        <family val="1"/>
        <charset val="128"/>
      </rPr>
      <t>　貸倒引当金増減</t>
    </r>
  </si>
  <si>
    <r>
      <rPr>
        <sz val="10.5"/>
        <color theme="1"/>
        <rFont val="ＭＳ 明朝"/>
        <family val="1"/>
        <charset val="128"/>
      </rPr>
      <t>　売上債権の増減</t>
    </r>
  </si>
  <si>
    <r>
      <rPr>
        <sz val="10.5"/>
        <color theme="1"/>
        <rFont val="ＭＳ 明朝"/>
        <family val="1"/>
        <charset val="128"/>
      </rPr>
      <t>　棚卸資産の増減</t>
    </r>
  </si>
  <si>
    <r>
      <rPr>
        <sz val="10.5"/>
        <color theme="1"/>
        <rFont val="ＭＳ 明朝"/>
        <family val="1"/>
        <charset val="128"/>
      </rPr>
      <t>　仕入債務の増減</t>
    </r>
  </si>
  <si>
    <r>
      <rPr>
        <sz val="10.5"/>
        <color theme="1"/>
        <rFont val="ＭＳ 明朝"/>
        <family val="1"/>
        <charset val="128"/>
      </rPr>
      <t>法人税等の支払</t>
    </r>
  </si>
  <si>
    <r>
      <rPr>
        <sz val="9"/>
        <color theme="1"/>
        <rFont val="ＭＳ 明朝"/>
        <family val="1"/>
        <charset val="128"/>
      </rPr>
      <t>営業キャッシュフロー計</t>
    </r>
  </si>
  <si>
    <r>
      <rPr>
        <sz val="8"/>
        <color theme="1"/>
        <rFont val="ＭＳ 明朝"/>
        <family val="1"/>
        <charset val="128"/>
      </rPr>
      <t>固定資産の取得による支出</t>
    </r>
  </si>
  <si>
    <r>
      <rPr>
        <sz val="9"/>
        <color theme="1"/>
        <rFont val="ＭＳ 明朝"/>
        <family val="1"/>
        <charset val="128"/>
      </rPr>
      <t>投資キャッシュフロー計</t>
    </r>
  </si>
  <si>
    <r>
      <rPr>
        <sz val="10.5"/>
        <color theme="1"/>
        <rFont val="ＭＳ 明朝"/>
        <family val="1"/>
        <charset val="128"/>
      </rPr>
      <t>配当金の支払額</t>
    </r>
  </si>
  <si>
    <r>
      <rPr>
        <sz val="10.5"/>
        <color theme="1"/>
        <rFont val="ＭＳ 明朝"/>
        <family val="1"/>
        <charset val="128"/>
      </rPr>
      <t>借入金の調達額</t>
    </r>
  </si>
  <si>
    <r>
      <rPr>
        <sz val="10.5"/>
        <color theme="1"/>
        <rFont val="ＭＳ 明朝"/>
        <family val="1"/>
        <charset val="128"/>
      </rPr>
      <t>借入金の返済額</t>
    </r>
  </si>
  <si>
    <r>
      <rPr>
        <sz val="10"/>
        <color theme="1"/>
        <rFont val="ＭＳ 明朝"/>
        <family val="1"/>
        <charset val="128"/>
      </rPr>
      <t>財務キャッシュフロー計</t>
    </r>
  </si>
  <si>
    <r>
      <rPr>
        <sz val="8"/>
        <color theme="1"/>
        <rFont val="ＭＳ 明朝"/>
        <family val="1"/>
        <charset val="128"/>
      </rPr>
      <t>現金及び現金同等物の増減額</t>
    </r>
  </si>
  <si>
    <r>
      <rPr>
        <sz val="8"/>
        <color theme="1"/>
        <rFont val="ＭＳ 明朝"/>
        <family val="1"/>
        <charset val="128"/>
      </rPr>
      <t>現金及び現金同等物の期首残高</t>
    </r>
  </si>
  <si>
    <r>
      <rPr>
        <sz val="8"/>
        <color theme="1"/>
        <rFont val="ＭＳ 明朝"/>
        <family val="1"/>
        <charset val="128"/>
      </rPr>
      <t>現金及び現金同等物の期末残高</t>
    </r>
  </si>
  <si>
    <r>
      <t>　　未払事業税　</t>
    </r>
    <r>
      <rPr>
        <sz val="10.5"/>
        <color theme="1"/>
        <rFont val="Century"/>
        <family val="1"/>
      </rPr>
      <t>A</t>
    </r>
  </si>
  <si>
    <r>
      <t>繰延税金資産計</t>
    </r>
    <r>
      <rPr>
        <sz val="10.5"/>
        <color theme="1"/>
        <rFont val="Century"/>
        <family val="1"/>
      </rPr>
      <t>B</t>
    </r>
  </si>
  <si>
    <r>
      <t>　　棚卸資産　</t>
    </r>
    <r>
      <rPr>
        <sz val="10.5"/>
        <color theme="1"/>
        <rFont val="Century"/>
        <family val="1"/>
      </rPr>
      <t>C</t>
    </r>
  </si>
  <si>
    <r>
      <t>　繰延税金負債計</t>
    </r>
    <r>
      <rPr>
        <sz val="10.5"/>
        <color theme="1"/>
        <rFont val="Century"/>
        <family val="1"/>
      </rPr>
      <t>D</t>
    </r>
  </si>
  <si>
    <r>
      <t>繰延税金資産（純額）</t>
    </r>
    <r>
      <rPr>
        <sz val="10.5"/>
        <color theme="1"/>
        <rFont val="Century"/>
        <family val="1"/>
      </rPr>
      <t>B-D</t>
    </r>
  </si>
  <si>
    <t>修正前注記</t>
  </si>
  <si>
    <t>修正後注記</t>
  </si>
  <si>
    <r>
      <t>未払事業税　</t>
    </r>
    <r>
      <rPr>
        <sz val="10.5"/>
        <color theme="1"/>
        <rFont val="Century"/>
        <family val="1"/>
      </rPr>
      <t>A×40%</t>
    </r>
  </si>
  <si>
    <r>
      <t>繰延税金資産計</t>
    </r>
    <r>
      <rPr>
        <sz val="10.5"/>
        <color theme="1"/>
        <rFont val="Century"/>
        <family val="1"/>
      </rPr>
      <t>E</t>
    </r>
  </si>
  <si>
    <r>
      <t>　　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棚卸資産　</t>
    </r>
    <r>
      <rPr>
        <sz val="10.5"/>
        <color theme="1"/>
        <rFont val="Century"/>
        <family val="1"/>
      </rPr>
      <t xml:space="preserve"> C×40%</t>
    </r>
  </si>
  <si>
    <r>
      <t>　繰延税金負債計</t>
    </r>
    <r>
      <rPr>
        <sz val="10.5"/>
        <color theme="1"/>
        <rFont val="Century"/>
        <family val="1"/>
      </rPr>
      <t>F</t>
    </r>
  </si>
  <si>
    <r>
      <rPr>
        <sz val="10.5"/>
        <color theme="1"/>
        <rFont val="ＭＳ 明朝"/>
        <family val="1"/>
        <charset val="128"/>
      </rPr>
      <t>修正前一時差異</t>
    </r>
  </si>
  <si>
    <r>
      <rPr>
        <sz val="10.5"/>
        <color theme="1"/>
        <rFont val="ＭＳ 明朝"/>
        <family val="1"/>
        <charset val="128"/>
      </rPr>
      <t>修正後一時差異</t>
    </r>
  </si>
  <si>
    <r>
      <rPr>
        <sz val="10.5"/>
        <color theme="1"/>
        <rFont val="ＭＳ 明朝"/>
        <family val="1"/>
        <charset val="128"/>
      </rPr>
      <t>修正前注記</t>
    </r>
  </si>
  <si>
    <r>
      <rPr>
        <sz val="10.5"/>
        <color theme="1"/>
        <rFont val="ＭＳ 明朝"/>
        <family val="1"/>
        <charset val="128"/>
      </rPr>
      <t>修正後注記</t>
    </r>
  </si>
  <si>
    <r>
      <t>　繰延税金資産（純額）</t>
    </r>
    <r>
      <rPr>
        <sz val="10.5"/>
        <color theme="1"/>
        <rFont val="Century"/>
        <family val="1"/>
      </rPr>
      <t>E-F</t>
    </r>
    <phoneticPr fontId="1"/>
  </si>
  <si>
    <t>期末純資産</t>
  </si>
  <si>
    <t>普通株主に帰属しない額</t>
  </si>
  <si>
    <r>
      <t>普通株主に係る期末純資産</t>
    </r>
    <r>
      <rPr>
        <sz val="9"/>
        <color theme="1"/>
        <rFont val="Century"/>
        <family val="1"/>
      </rPr>
      <t>A</t>
    </r>
  </si>
  <si>
    <t>期末発行済株式数（株）</t>
  </si>
  <si>
    <t>期末発行済自己株式数（株）</t>
  </si>
  <si>
    <t>期末発行済株式数</t>
  </si>
  <si>
    <r>
      <t>（自己株式控除後）（株）</t>
    </r>
    <r>
      <rPr>
        <sz val="10"/>
        <color theme="1"/>
        <rFont val="Century"/>
        <family val="1"/>
      </rPr>
      <t>B</t>
    </r>
  </si>
  <si>
    <r>
      <t>1</t>
    </r>
    <r>
      <rPr>
        <sz val="10"/>
        <color theme="1"/>
        <rFont val="ＭＳ 明朝"/>
        <family val="1"/>
        <charset val="128"/>
      </rPr>
      <t>株当たり純資産</t>
    </r>
    <r>
      <rPr>
        <sz val="10"/>
        <color theme="1"/>
        <rFont val="Century"/>
        <family val="1"/>
      </rPr>
      <t>A/B</t>
    </r>
  </si>
  <si>
    <r>
      <t>普通株主に係る当期純利益</t>
    </r>
    <r>
      <rPr>
        <sz val="9"/>
        <color theme="1"/>
        <rFont val="Century"/>
        <family val="1"/>
      </rPr>
      <t>C</t>
    </r>
  </si>
  <si>
    <t>期中平均発行済株式数</t>
  </si>
  <si>
    <t>期中平均発行済自己株式数</t>
  </si>
  <si>
    <r>
      <t>（自己株式控除後）</t>
    </r>
    <r>
      <rPr>
        <sz val="10"/>
        <color theme="1"/>
        <rFont val="Century"/>
        <family val="1"/>
      </rPr>
      <t>D</t>
    </r>
  </si>
  <si>
    <r>
      <t>潜在株式数</t>
    </r>
    <r>
      <rPr>
        <sz val="10"/>
        <color theme="1"/>
        <rFont val="Century"/>
        <family val="1"/>
      </rPr>
      <t>E</t>
    </r>
  </si>
  <si>
    <r>
      <t>1</t>
    </r>
    <r>
      <rPr>
        <sz val="10"/>
        <color theme="1"/>
        <rFont val="ＭＳ 明朝"/>
        <family val="1"/>
        <charset val="128"/>
      </rPr>
      <t>株当たり当期純利益</t>
    </r>
    <r>
      <rPr>
        <sz val="10"/>
        <color theme="1"/>
        <rFont val="Century"/>
        <family val="1"/>
      </rPr>
      <t>C/D</t>
    </r>
  </si>
  <si>
    <r>
      <t>潜在株式調整後</t>
    </r>
    <r>
      <rPr>
        <sz val="9"/>
        <color theme="1"/>
        <rFont val="Century"/>
        <family val="1"/>
      </rPr>
      <t>1</t>
    </r>
    <r>
      <rPr>
        <sz val="9"/>
        <color theme="1"/>
        <rFont val="ＭＳ 明朝"/>
        <family val="1"/>
        <charset val="128"/>
      </rPr>
      <t>株当たり</t>
    </r>
  </si>
  <si>
    <r>
      <t>当期純利益</t>
    </r>
    <r>
      <rPr>
        <sz val="9"/>
        <color theme="1"/>
        <rFont val="Century"/>
        <family val="1"/>
      </rPr>
      <t>C/(D+E)</t>
    </r>
  </si>
  <si>
    <t>期中平均発行済株式数</t>
    <phoneticPr fontId="1"/>
  </si>
  <si>
    <t>－</t>
    <phoneticPr fontId="1"/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</si>
</sst>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&quot;(&quot;0%&quot;)   &quot;;[Red]\-&quot;(&quot;0%&quot;)   &quot;;&quot;－    &quot;"/>
    <numFmt numFmtId="177" formatCode="&quot;(&quot;0.00%&quot;)   &quot;;[Red]\-&quot;(&quot;0.00%&quot;)   &quot;;&quot;－    &quot;"/>
    <numFmt numFmtId="178" formatCode="0.00%;[Red]\-0.00%;&quot;－&quot;"/>
    <numFmt numFmtId="179" formatCode="#,##0_);\(#,##0\)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i/>
      <sz val="16"/>
      <name val="Helv"/>
      <family val="2"/>
    </font>
    <font>
      <sz val="10"/>
      <name val="Arial MT"/>
      <family val="2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Century"/>
      <family val="1"/>
    </font>
    <font>
      <sz val="10"/>
      <color theme="1"/>
      <name val="ＭＳ 明朝"/>
      <family val="1"/>
      <charset val="128"/>
    </font>
    <font>
      <sz val="10"/>
      <color theme="1"/>
      <name val="Century"/>
      <family val="1"/>
    </font>
    <font>
      <sz val="8"/>
      <color theme="1"/>
      <name val="ＭＳ 明朝"/>
      <family val="1"/>
      <charset val="128"/>
    </font>
    <font>
      <sz val="8"/>
      <color theme="1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0" fontId="3" fillId="0" borderId="0"/>
    <xf numFmtId="0" fontId="4" fillId="0" borderId="4" applyNumberFormat="0" applyBorder="0" applyAlignment="0">
      <alignment vertical="top" wrapText="1"/>
    </xf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176" fontId="6" fillId="0" borderId="0" applyFont="0" applyFill="0" applyBorder="0" applyAlignment="0" applyProtection="0"/>
    <xf numFmtId="177" fontId="6" fillId="0" borderId="0" applyFont="0" applyFill="0" applyBorder="0" applyAlignment="0" applyProtection="0">
      <alignment vertical="top"/>
    </xf>
    <xf numFmtId="178" fontId="6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7" fillId="0" borderId="0" applyFill="0" applyBorder="0" applyProtection="0"/>
    <xf numFmtId="0" fontId="8" fillId="0" borderId="0" applyNumberFormat="0" applyFont="0" applyFill="0" applyBorder="0">
      <alignment horizontal="left" vertical="top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21">
    <xf numFmtId="0" fontId="0" fillId="0" borderId="0" xfId="0">
      <alignment vertical="center"/>
    </xf>
    <xf numFmtId="0" fontId="10" fillId="0" borderId="5" xfId="0" applyFont="1" applyBorder="1" applyAlignment="1">
      <alignment horizontal="justify" vertical="center" wrapText="1"/>
    </xf>
    <xf numFmtId="3" fontId="9" fillId="0" borderId="6" xfId="0" applyNumberFormat="1" applyFont="1" applyBorder="1" applyAlignment="1">
      <alignment horizontal="right" vertical="center" wrapText="1"/>
    </xf>
    <xf numFmtId="3" fontId="9" fillId="0" borderId="8" xfId="0" applyNumberFormat="1" applyFont="1" applyBorder="1" applyAlignment="1">
      <alignment horizontal="right" vertical="center" wrapText="1"/>
    </xf>
    <xf numFmtId="0" fontId="11" fillId="0" borderId="9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3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justify" vertical="center" wrapText="1"/>
    </xf>
    <xf numFmtId="3" fontId="9" fillId="0" borderId="12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11" fillId="0" borderId="11" xfId="0" applyFont="1" applyBorder="1" applyAlignment="1">
      <alignment horizontal="justify" vertical="center" wrapText="1"/>
    </xf>
    <xf numFmtId="0" fontId="10" fillId="0" borderId="11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9" fillId="0" borderId="2" xfId="0" applyNumberFormat="1" applyFont="1" applyBorder="1" applyAlignment="1">
      <alignment horizontal="right" vertical="center" wrapText="1"/>
    </xf>
    <xf numFmtId="179" fontId="0" fillId="0" borderId="0" xfId="0" applyNumberFormat="1" applyAlignment="1">
      <alignment vertical="center"/>
    </xf>
    <xf numFmtId="179" fontId="9" fillId="0" borderId="13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0" borderId="17" xfId="0" applyFont="1" applyBorder="1" applyAlignment="1">
      <alignment horizontal="right" vertical="center" wrapText="1"/>
    </xf>
    <xf numFmtId="3" fontId="9" fillId="0" borderId="18" xfId="0" applyNumberFormat="1" applyFont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179" fontId="9" fillId="0" borderId="19" xfId="0" applyNumberFormat="1" applyFont="1" applyBorder="1" applyAlignment="1">
      <alignment horizontal="right" vertical="center" wrapText="1"/>
    </xf>
    <xf numFmtId="0" fontId="12" fillId="0" borderId="1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14" fillId="0" borderId="11" xfId="0" applyFont="1" applyBorder="1" applyAlignment="1">
      <alignment horizontal="left" vertical="center" wrapText="1" indent="1"/>
    </xf>
    <xf numFmtId="0" fontId="16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55" fontId="9" fillId="0" borderId="21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right" vertical="center" wrapText="1"/>
    </xf>
    <xf numFmtId="41" fontId="9" fillId="0" borderId="1" xfId="0" applyNumberFormat="1" applyFont="1" applyBorder="1" applyAlignment="1">
      <alignment horizontal="right" vertical="center" wrapText="1"/>
    </xf>
    <xf numFmtId="41" fontId="9" fillId="0" borderId="12" xfId="0" applyNumberFormat="1" applyFont="1" applyBorder="1" applyAlignment="1">
      <alignment horizontal="right" vertical="center" wrapText="1"/>
    </xf>
    <xf numFmtId="41" fontId="9" fillId="0" borderId="13" xfId="0" applyNumberFormat="1" applyFont="1" applyBorder="1" applyAlignment="1">
      <alignment horizontal="right" vertical="center" wrapText="1"/>
    </xf>
    <xf numFmtId="41" fontId="9" fillId="0" borderId="2" xfId="0" applyNumberFormat="1" applyFont="1" applyBorder="1" applyAlignment="1">
      <alignment horizontal="right" vertical="center" wrapText="1"/>
    </xf>
    <xf numFmtId="55" fontId="9" fillId="0" borderId="4" xfId="0" applyNumberFormat="1" applyFont="1" applyBorder="1" applyAlignment="1">
      <alignment horizontal="center" vertical="center" wrapText="1"/>
    </xf>
    <xf numFmtId="41" fontId="9" fillId="0" borderId="18" xfId="0" applyNumberFormat="1" applyFont="1" applyBorder="1" applyAlignment="1">
      <alignment horizontal="right" vertical="center" wrapText="1"/>
    </xf>
    <xf numFmtId="41" fontId="9" fillId="0" borderId="19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justify" vertical="center" wrapText="1"/>
    </xf>
    <xf numFmtId="0" fontId="13" fillId="0" borderId="7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 wrapText="1"/>
    </xf>
    <xf numFmtId="4" fontId="9" fillId="0" borderId="8" xfId="0" applyNumberFormat="1" applyFont="1" applyBorder="1" applyAlignment="1">
      <alignment horizontal="right" vertical="center" wrapText="1"/>
    </xf>
    <xf numFmtId="0" fontId="9" fillId="2" borderId="8" xfId="0" applyFont="1" applyFill="1" applyBorder="1" applyAlignment="1">
      <alignment horizontal="justify" vertical="center" wrapText="1"/>
    </xf>
    <xf numFmtId="4" fontId="9" fillId="0" borderId="10" xfId="0" applyNumberFormat="1" applyFont="1" applyBorder="1" applyAlignment="1">
      <alignment horizontal="right" vertical="center" wrapText="1"/>
    </xf>
    <xf numFmtId="0" fontId="13" fillId="0" borderId="5" xfId="0" applyFont="1" applyBorder="1" applyAlignment="1">
      <alignment horizontal="justify" vertical="center" wrapText="1"/>
    </xf>
    <xf numFmtId="0" fontId="10" fillId="0" borderId="8" xfId="0" applyFont="1" applyBorder="1" applyAlignment="1">
      <alignment horizontal="right" vertical="center" wrapText="1"/>
    </xf>
    <xf numFmtId="0" fontId="14" fillId="0" borderId="23" xfId="0" applyFont="1" applyBorder="1" applyAlignment="1">
      <alignment horizontal="justify" vertical="center" wrapText="1"/>
    </xf>
    <xf numFmtId="4" fontId="9" fillId="0" borderId="6" xfId="0" applyNumberFormat="1" applyFont="1" applyBorder="1" applyAlignment="1">
      <alignment horizontal="right" vertical="center" wrapText="1"/>
    </xf>
    <xf numFmtId="0" fontId="9" fillId="2" borderId="6" xfId="0" applyFont="1" applyFill="1" applyBorder="1" applyAlignment="1">
      <alignment horizontal="justify" vertical="center" wrapText="1"/>
    </xf>
    <xf numFmtId="4" fontId="9" fillId="0" borderId="24" xfId="0" applyNumberFormat="1" applyFont="1" applyBorder="1" applyAlignment="1">
      <alignment horizontal="right" vertical="center" wrapText="1"/>
    </xf>
    <xf numFmtId="0" fontId="11" fillId="0" borderId="25" xfId="0" applyFont="1" applyBorder="1" applyAlignment="1">
      <alignment horizontal="justify" vertical="center" wrapText="1"/>
    </xf>
    <xf numFmtId="55" fontId="9" fillId="0" borderId="15" xfId="0" applyNumberFormat="1" applyFont="1" applyBorder="1" applyAlignment="1">
      <alignment horizontal="center" vertical="center" wrapText="1"/>
    </xf>
    <xf numFmtId="55" fontId="9" fillId="0" borderId="16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right" vertical="center" wrapText="1"/>
    </xf>
    <xf numFmtId="41" fontId="9" fillId="0" borderId="31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horizontal="right" vertical="center" wrapText="1"/>
    </xf>
    <xf numFmtId="41" fontId="9" fillId="0" borderId="33" xfId="0" applyNumberFormat="1" applyFont="1" applyBorder="1" applyAlignment="1">
      <alignment horizontal="right" vertical="center" wrapText="1"/>
    </xf>
    <xf numFmtId="55" fontId="9" fillId="0" borderId="35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179" fontId="9" fillId="0" borderId="16" xfId="0" applyNumberFormat="1" applyFont="1" applyBorder="1" applyAlignment="1">
      <alignment horizontal="center" vertical="center" wrapText="1"/>
    </xf>
    <xf numFmtId="0" fontId="9" fillId="0" borderId="28" xfId="0" applyFont="1" applyBorder="1" applyAlignment="1">
      <alignment horizontal="left" vertical="center" wrapText="1"/>
    </xf>
    <xf numFmtId="179" fontId="9" fillId="0" borderId="29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horizontal="left" vertical="center" wrapText="1"/>
    </xf>
    <xf numFmtId="179" fontId="9" fillId="0" borderId="31" xfId="0" applyNumberFormat="1" applyFont="1" applyBorder="1" applyAlignment="1">
      <alignment horizontal="right" vertical="center" wrapText="1"/>
    </xf>
    <xf numFmtId="0" fontId="16" fillId="0" borderId="32" xfId="0" applyFont="1" applyBorder="1" applyAlignment="1">
      <alignment horizontal="left" vertical="center" wrapText="1"/>
    </xf>
    <xf numFmtId="179" fontId="9" fillId="0" borderId="33" xfId="0" applyNumberFormat="1" applyFont="1" applyBorder="1" applyAlignment="1">
      <alignment horizontal="right" vertical="center" wrapText="1"/>
    </xf>
    <xf numFmtId="0" fontId="9" fillId="0" borderId="34" xfId="0" applyFont="1" applyBorder="1" applyAlignment="1">
      <alignment horizontal="left" vertical="center" wrapText="1"/>
    </xf>
    <xf numFmtId="179" fontId="9" fillId="0" borderId="35" xfId="0" applyNumberFormat="1" applyFont="1" applyBorder="1" applyAlignment="1">
      <alignment horizontal="right" vertical="center" wrapText="1"/>
    </xf>
    <xf numFmtId="0" fontId="9" fillId="0" borderId="14" xfId="0" applyFont="1" applyBorder="1" applyAlignment="1">
      <alignment horizontal="justify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left" vertical="center" wrapText="1"/>
    </xf>
    <xf numFmtId="179" fontId="9" fillId="0" borderId="31" xfId="0" applyNumberFormat="1" applyFont="1" applyBorder="1" applyAlignment="1">
      <alignment horizontal="justify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right" vertical="center" wrapText="1"/>
    </xf>
    <xf numFmtId="0" fontId="13" fillId="0" borderId="28" xfId="0" applyFont="1" applyBorder="1" applyAlignment="1">
      <alignment horizontal="right" vertical="center" wrapText="1"/>
    </xf>
    <xf numFmtId="0" fontId="10" fillId="0" borderId="34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justify" vertical="center" wrapText="1"/>
    </xf>
    <xf numFmtId="0" fontId="10" fillId="0" borderId="28" xfId="0" applyFont="1" applyBorder="1" applyAlignment="1">
      <alignment horizontal="justify" vertical="center" wrapText="1"/>
    </xf>
    <xf numFmtId="0" fontId="10" fillId="0" borderId="30" xfId="0" applyFont="1" applyBorder="1" applyAlignment="1">
      <alignment horizontal="justify" vertical="center" wrapText="1"/>
    </xf>
    <xf numFmtId="0" fontId="10" fillId="0" borderId="32" xfId="0" applyFont="1" applyBorder="1" applyAlignment="1">
      <alignment horizontal="justify" vertical="center" wrapText="1"/>
    </xf>
    <xf numFmtId="0" fontId="9" fillId="0" borderId="34" xfId="0" applyFont="1" applyBorder="1" applyAlignment="1">
      <alignment horizontal="justify" vertical="center" wrapText="1"/>
    </xf>
    <xf numFmtId="0" fontId="10" fillId="0" borderId="28" xfId="0" applyFont="1" applyBorder="1" applyAlignment="1">
      <alignment horizontal="left" vertical="center" wrapText="1"/>
    </xf>
    <xf numFmtId="0" fontId="13" fillId="0" borderId="3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justify" vertical="center" wrapText="1"/>
    </xf>
    <xf numFmtId="0" fontId="11" fillId="0" borderId="17" xfId="0" applyFont="1" applyBorder="1" applyAlignment="1">
      <alignment horizontal="justify" vertical="center" wrapText="1"/>
    </xf>
    <xf numFmtId="0" fontId="10" fillId="0" borderId="14" xfId="0" applyFont="1" applyBorder="1" applyAlignment="1">
      <alignment horizontal="right" vertical="center" wrapText="1"/>
    </xf>
    <xf numFmtId="0" fontId="10" fillId="0" borderId="28" xfId="0" applyFont="1" applyBorder="1" applyAlignment="1">
      <alignment horizontal="righ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right" vertical="center" wrapText="1"/>
    </xf>
    <xf numFmtId="4" fontId="9" fillId="0" borderId="7" xfId="0" applyNumberFormat="1" applyFont="1" applyBorder="1" applyAlignment="1">
      <alignment horizontal="right" vertical="center" wrapText="1"/>
    </xf>
    <xf numFmtId="0" fontId="9" fillId="2" borderId="20" xfId="0" applyFont="1" applyFill="1" applyBorder="1" applyAlignment="1">
      <alignment horizontal="right" vertical="center" wrapText="1"/>
    </xf>
    <xf numFmtId="0" fontId="9" fillId="2" borderId="7" xfId="0" applyFont="1" applyFill="1" applyBorder="1" applyAlignment="1">
      <alignment horizontal="right" vertical="center" wrapText="1"/>
    </xf>
    <xf numFmtId="4" fontId="9" fillId="0" borderId="26" xfId="0" applyNumberFormat="1" applyFont="1" applyBorder="1" applyAlignment="1">
      <alignment horizontal="right" vertical="center" wrapText="1"/>
    </xf>
    <xf numFmtId="4" fontId="9" fillId="0" borderId="27" xfId="0" applyNumberFormat="1" applyFont="1" applyBorder="1" applyAlignment="1">
      <alignment horizontal="right" vertical="center" wrapText="1"/>
    </xf>
    <xf numFmtId="3" fontId="9" fillId="0" borderId="20" xfId="0" applyNumberFormat="1" applyFont="1" applyBorder="1" applyAlignment="1">
      <alignment horizontal="right" vertical="center" wrapText="1"/>
    </xf>
    <xf numFmtId="3" fontId="9" fillId="0" borderId="5" xfId="0" applyNumberFormat="1" applyFont="1" applyBorder="1" applyAlignment="1">
      <alignment horizontal="right" vertical="center" wrapText="1"/>
    </xf>
    <xf numFmtId="0" fontId="10" fillId="0" borderId="20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9" fillId="0" borderId="20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right" vertical="center" wrapText="1"/>
    </xf>
    <xf numFmtId="0" fontId="10" fillId="0" borderId="7" xfId="0" applyFont="1" applyBorder="1" applyAlignment="1">
      <alignment horizontal="right" vertical="center" wrapText="1"/>
    </xf>
  </cellXfs>
  <cellStyles count="20">
    <cellStyle name="Normal - Style1" xfId="3"/>
    <cellStyle name="Normal_APRIL" xfId="4"/>
    <cellStyle name="パーセント 2" xfId="5"/>
    <cellStyle name="パーセント 6" xfId="6"/>
    <cellStyle name="パーセント()" xfId="7"/>
    <cellStyle name="パーセント(0.00)" xfId="8"/>
    <cellStyle name="パーセント[0.00]" xfId="9"/>
    <cellStyle name="桁区切り 2" xfId="10"/>
    <cellStyle name="桁区切り 6" xfId="11"/>
    <cellStyle name="桁区切り 7" xfId="12"/>
    <cellStyle name="見出し１" xfId="13"/>
    <cellStyle name="折り返し" xfId="14"/>
    <cellStyle name="標準" xfId="0" builtinId="0"/>
    <cellStyle name="標準 2" xfId="2"/>
    <cellStyle name="標準 3" xfId="15"/>
    <cellStyle name="標準 4" xfId="16"/>
    <cellStyle name="標準 5" xfId="17"/>
    <cellStyle name="標準 6" xfId="18"/>
    <cellStyle name="標準 7" xfId="19"/>
    <cellStyle name="標準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chemeClr val="tx1"/>
          </a:solidFill>
          <a:tailEnd type="arrow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8"/>
  <sheetViews>
    <sheetView workbookViewId="0"/>
  </sheetViews>
  <sheetFormatPr defaultRowHeight="13.5"/>
  <cols>
    <col min="1" max="3" width="17.5" style="20" customWidth="1"/>
    <col min="4" max="4" width="17.5" style="22" customWidth="1"/>
  </cols>
  <sheetData>
    <row r="1" spans="1:4" ht="14.25" thickBot="1"/>
    <row r="2" spans="1:4">
      <c r="A2" s="88" t="s">
        <v>1</v>
      </c>
      <c r="B2" s="70" t="s">
        <v>2</v>
      </c>
      <c r="C2" s="81" t="s">
        <v>3</v>
      </c>
      <c r="D2" s="71" t="s">
        <v>4</v>
      </c>
    </row>
    <row r="3" spans="1:4">
      <c r="A3" s="89" t="s">
        <v>5</v>
      </c>
      <c r="B3" s="8">
        <v>10605</v>
      </c>
      <c r="C3" s="9"/>
      <c r="D3" s="73">
        <f>B3+C3</f>
        <v>10605</v>
      </c>
    </row>
    <row r="4" spans="1:4">
      <c r="A4" s="89" t="s">
        <v>6</v>
      </c>
      <c r="B4" s="8">
        <v>5000</v>
      </c>
      <c r="C4" s="9"/>
      <c r="D4" s="73">
        <f t="shared" ref="D4:D36" si="0">B4+C4</f>
        <v>5000</v>
      </c>
    </row>
    <row r="5" spans="1:4">
      <c r="A5" s="89" t="s">
        <v>7</v>
      </c>
      <c r="B5" s="8">
        <v>4000</v>
      </c>
      <c r="C5" s="8">
        <v>1000</v>
      </c>
      <c r="D5" s="73">
        <f t="shared" si="0"/>
        <v>5000</v>
      </c>
    </row>
    <row r="6" spans="1:4">
      <c r="A6" s="89" t="s">
        <v>8</v>
      </c>
      <c r="B6" s="9">
        <v>440</v>
      </c>
      <c r="C6" s="9">
        <v>-400</v>
      </c>
      <c r="D6" s="73">
        <f t="shared" si="0"/>
        <v>40</v>
      </c>
    </row>
    <row r="7" spans="1:4" ht="14.25" thickBot="1">
      <c r="A7" s="90" t="s">
        <v>39</v>
      </c>
      <c r="B7" s="11">
        <v>-50</v>
      </c>
      <c r="C7" s="11"/>
      <c r="D7" s="75">
        <f t="shared" si="0"/>
        <v>-50</v>
      </c>
    </row>
    <row r="8" spans="1:4" ht="14.25" thickBot="1">
      <c r="A8" s="14" t="s">
        <v>9</v>
      </c>
      <c r="B8" s="15">
        <f>SUM(B3:B7)</f>
        <v>19995</v>
      </c>
      <c r="C8" s="15">
        <f>SUM(C3:C7)</f>
        <v>600</v>
      </c>
      <c r="D8" s="23">
        <f>B8+C8</f>
        <v>20595</v>
      </c>
    </row>
    <row r="9" spans="1:4" ht="14.25" thickBot="1">
      <c r="A9" s="91" t="s">
        <v>10</v>
      </c>
      <c r="B9" s="21">
        <v>5500</v>
      </c>
      <c r="C9" s="19"/>
      <c r="D9" s="77">
        <f t="shared" si="0"/>
        <v>5500</v>
      </c>
    </row>
    <row r="10" spans="1:4" ht="14.25" thickBot="1">
      <c r="A10" s="14" t="s">
        <v>11</v>
      </c>
      <c r="B10" s="15">
        <f>SUM(B9)</f>
        <v>5500</v>
      </c>
      <c r="C10" s="15">
        <f>SUM(C9)</f>
        <v>0</v>
      </c>
      <c r="D10" s="23">
        <f t="shared" si="0"/>
        <v>5500</v>
      </c>
    </row>
    <row r="11" spans="1:4" ht="14.25" thickBot="1">
      <c r="A11" s="14" t="s">
        <v>12</v>
      </c>
      <c r="B11" s="15">
        <f>SUM(B10,B8)</f>
        <v>25495</v>
      </c>
      <c r="C11" s="15">
        <f>SUM(C10,C8)</f>
        <v>600</v>
      </c>
      <c r="D11" s="23">
        <f t="shared" si="0"/>
        <v>26095</v>
      </c>
    </row>
    <row r="12" spans="1:4" ht="14.25" thickBot="1">
      <c r="A12" s="91" t="s">
        <v>13</v>
      </c>
      <c r="B12" s="21">
        <v>-2000</v>
      </c>
      <c r="C12" s="19"/>
      <c r="D12" s="77">
        <f t="shared" si="0"/>
        <v>-2000</v>
      </c>
    </row>
    <row r="13" spans="1:4" ht="14.25" thickBot="1">
      <c r="A13" s="14" t="s">
        <v>14</v>
      </c>
      <c r="B13" s="15">
        <f>SUM(B12)</f>
        <v>-2000</v>
      </c>
      <c r="C13" s="15">
        <f>SUM(C12)</f>
        <v>0</v>
      </c>
      <c r="D13" s="23">
        <f t="shared" si="0"/>
        <v>-2000</v>
      </c>
    </row>
    <row r="14" spans="1:4" ht="14.25" thickBot="1">
      <c r="A14" s="91" t="s">
        <v>15</v>
      </c>
      <c r="B14" s="21">
        <v>-6000</v>
      </c>
      <c r="C14" s="19"/>
      <c r="D14" s="77">
        <f t="shared" si="0"/>
        <v>-6000</v>
      </c>
    </row>
    <row r="15" spans="1:4" ht="14.25" thickBot="1">
      <c r="A15" s="14" t="s">
        <v>16</v>
      </c>
      <c r="B15" s="15">
        <f>SUM(B14)</f>
        <v>-6000</v>
      </c>
      <c r="C15" s="15">
        <f>SUM(C14)</f>
        <v>0</v>
      </c>
      <c r="D15" s="23">
        <f t="shared" si="0"/>
        <v>-6000</v>
      </c>
    </row>
    <row r="16" spans="1:4" ht="14.25" thickBot="1">
      <c r="A16" s="14" t="s">
        <v>17</v>
      </c>
      <c r="B16" s="15">
        <f>SUM(B15,B13)</f>
        <v>-8000</v>
      </c>
      <c r="C16" s="16">
        <f>SUM(C15)</f>
        <v>0</v>
      </c>
      <c r="D16" s="23">
        <f t="shared" si="0"/>
        <v>-8000</v>
      </c>
    </row>
    <row r="17" spans="1:4">
      <c r="A17" s="89" t="s">
        <v>18</v>
      </c>
      <c r="B17" s="8">
        <v>-10000</v>
      </c>
      <c r="C17" s="9"/>
      <c r="D17" s="73">
        <f t="shared" si="0"/>
        <v>-10000</v>
      </c>
    </row>
    <row r="18" spans="1:4" ht="14.25" thickBot="1">
      <c r="A18" s="90" t="s">
        <v>19</v>
      </c>
      <c r="B18" s="10">
        <v>-7495</v>
      </c>
      <c r="C18" s="11">
        <v>-600</v>
      </c>
      <c r="D18" s="75">
        <f t="shared" si="0"/>
        <v>-8095</v>
      </c>
    </row>
    <row r="19" spans="1:4" ht="14.25" thickBot="1">
      <c r="A19" s="14" t="s">
        <v>20</v>
      </c>
      <c r="B19" s="15">
        <f>SUM(B17:B18)</f>
        <v>-17495</v>
      </c>
      <c r="C19" s="15">
        <f>SUM(C17:C18)</f>
        <v>-600</v>
      </c>
      <c r="D19" s="23">
        <f t="shared" si="0"/>
        <v>-18095</v>
      </c>
    </row>
    <row r="20" spans="1:4" ht="25.5" thickBot="1">
      <c r="A20" s="17" t="s">
        <v>21</v>
      </c>
      <c r="B20" s="15">
        <f>SUM(B19,B16)</f>
        <v>-25495</v>
      </c>
      <c r="C20" s="15">
        <f>SUM(C19,C16)</f>
        <v>-600</v>
      </c>
      <c r="D20" s="23">
        <f t="shared" si="0"/>
        <v>-26095</v>
      </c>
    </row>
    <row r="21" spans="1:4" ht="27">
      <c r="A21" s="92" t="s">
        <v>22</v>
      </c>
      <c r="B21" s="12">
        <f>SUM(B20,B11)</f>
        <v>0</v>
      </c>
      <c r="C21" s="12">
        <f>SUM(C20,C11)</f>
        <v>0</v>
      </c>
      <c r="D21" s="79">
        <f t="shared" si="0"/>
        <v>0</v>
      </c>
    </row>
    <row r="22" spans="1:4">
      <c r="A22" s="89" t="s">
        <v>23</v>
      </c>
      <c r="B22" s="8">
        <v>-100000</v>
      </c>
      <c r="C22" s="9"/>
      <c r="D22" s="73">
        <f t="shared" si="0"/>
        <v>-100000</v>
      </c>
    </row>
    <row r="23" spans="1:4">
      <c r="A23" s="93" t="s">
        <v>24</v>
      </c>
      <c r="B23" s="8">
        <v>1400</v>
      </c>
      <c r="C23" s="9">
        <v>600</v>
      </c>
      <c r="D23" s="73">
        <f t="shared" si="0"/>
        <v>2000</v>
      </c>
    </row>
    <row r="24" spans="1:4">
      <c r="A24" s="93" t="s">
        <v>25</v>
      </c>
      <c r="B24" s="8">
        <v>63500</v>
      </c>
      <c r="C24" s="9"/>
      <c r="D24" s="73">
        <f t="shared" si="0"/>
        <v>63500</v>
      </c>
    </row>
    <row r="25" spans="1:4">
      <c r="A25" s="93" t="s">
        <v>26</v>
      </c>
      <c r="B25" s="8">
        <v>-4000</v>
      </c>
      <c r="C25" s="8">
        <v>-1000</v>
      </c>
      <c r="D25" s="73">
        <f t="shared" si="0"/>
        <v>-5000</v>
      </c>
    </row>
    <row r="26" spans="1:4" ht="24.75" thickBot="1">
      <c r="A26" s="94" t="s">
        <v>27</v>
      </c>
      <c r="B26" s="10">
        <v>15225</v>
      </c>
      <c r="C26" s="11"/>
      <c r="D26" s="75">
        <f t="shared" si="0"/>
        <v>15225</v>
      </c>
    </row>
    <row r="27" spans="1:4" ht="14.25" thickBot="1">
      <c r="A27" s="18" t="s">
        <v>28</v>
      </c>
      <c r="B27" s="15">
        <f>SUM(B22:B26)</f>
        <v>-23875</v>
      </c>
      <c r="C27" s="15">
        <f>SUM(C22:C26)</f>
        <v>-400</v>
      </c>
      <c r="D27" s="23">
        <f t="shared" si="0"/>
        <v>-24275</v>
      </c>
    </row>
    <row r="28" spans="1:4" ht="14.25" thickBot="1">
      <c r="A28" s="95" t="s">
        <v>29</v>
      </c>
      <c r="B28" s="19">
        <v>500</v>
      </c>
      <c r="C28" s="19"/>
      <c r="D28" s="77">
        <f t="shared" si="0"/>
        <v>500</v>
      </c>
    </row>
    <row r="29" spans="1:4" ht="14.25" thickBot="1">
      <c r="A29" s="18" t="s">
        <v>30</v>
      </c>
      <c r="B29" s="15">
        <f>SUM(B27:B28)</f>
        <v>-23375</v>
      </c>
      <c r="C29" s="15">
        <f>SUM(C27:C28)</f>
        <v>-400</v>
      </c>
      <c r="D29" s="23">
        <f t="shared" si="0"/>
        <v>-23775</v>
      </c>
    </row>
    <row r="30" spans="1:4" ht="14.25" thickBot="1">
      <c r="A30" s="18" t="s">
        <v>31</v>
      </c>
      <c r="B30" s="15">
        <f>B29</f>
        <v>-23375</v>
      </c>
      <c r="C30" s="15">
        <f>C29</f>
        <v>-400</v>
      </c>
      <c r="D30" s="23">
        <f t="shared" si="0"/>
        <v>-23775</v>
      </c>
    </row>
    <row r="31" spans="1:4">
      <c r="A31" s="96" t="s">
        <v>32</v>
      </c>
      <c r="B31" s="12">
        <v>9790</v>
      </c>
      <c r="C31" s="13"/>
      <c r="D31" s="79">
        <f t="shared" si="0"/>
        <v>9790</v>
      </c>
    </row>
    <row r="32" spans="1:4" ht="14.25" thickBot="1">
      <c r="A32" s="64" t="s">
        <v>33</v>
      </c>
      <c r="B32" s="11">
        <v>-440</v>
      </c>
      <c r="C32" s="11">
        <v>160</v>
      </c>
      <c r="D32" s="75">
        <f t="shared" si="0"/>
        <v>-280</v>
      </c>
    </row>
    <row r="33" spans="1:4" ht="14.25" thickBot="1">
      <c r="A33" s="18" t="s">
        <v>34</v>
      </c>
      <c r="B33" s="15">
        <f>SUM(B30:B32)</f>
        <v>-14025</v>
      </c>
      <c r="C33" s="15">
        <f>SUM(C30:C32)</f>
        <v>-240</v>
      </c>
      <c r="D33" s="23">
        <f t="shared" si="0"/>
        <v>-14265</v>
      </c>
    </row>
    <row r="34" spans="1:4" ht="25.5">
      <c r="A34" s="97" t="s">
        <v>35</v>
      </c>
      <c r="B34" s="12">
        <v>-6370</v>
      </c>
      <c r="C34" s="13">
        <v>-360</v>
      </c>
      <c r="D34" s="79">
        <f t="shared" si="0"/>
        <v>-6730</v>
      </c>
    </row>
    <row r="35" spans="1:4">
      <c r="A35" s="89" t="s">
        <v>36</v>
      </c>
      <c r="B35" s="8">
        <v>12900</v>
      </c>
      <c r="C35" s="9"/>
      <c r="D35" s="73">
        <f t="shared" si="0"/>
        <v>12900</v>
      </c>
    </row>
    <row r="36" spans="1:4" ht="14.25" thickBot="1">
      <c r="A36" s="90" t="s">
        <v>34</v>
      </c>
      <c r="B36" s="10">
        <f>B33</f>
        <v>-14025</v>
      </c>
      <c r="C36" s="10">
        <f>C33</f>
        <v>-240</v>
      </c>
      <c r="D36" s="75">
        <f t="shared" si="0"/>
        <v>-14265</v>
      </c>
    </row>
    <row r="37" spans="1:4" ht="27" thickBot="1">
      <c r="A37" s="14" t="s">
        <v>37</v>
      </c>
      <c r="B37" s="15">
        <f>SUM(B34:B36)</f>
        <v>-7495</v>
      </c>
      <c r="C37" s="15">
        <f>SUM(C34:C36)</f>
        <v>-600</v>
      </c>
      <c r="D37" s="23">
        <f>B37+C37</f>
        <v>-8095</v>
      </c>
    </row>
    <row r="38" spans="1:4" ht="25.5" thickBot="1">
      <c r="A38" s="98" t="s">
        <v>38</v>
      </c>
      <c r="B38" s="26">
        <f>B18-B37</f>
        <v>0</v>
      </c>
      <c r="C38" s="26">
        <f>C18-C37</f>
        <v>0</v>
      </c>
      <c r="D38" s="28">
        <f>B38+C38</f>
        <v>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5"/>
  <sheetViews>
    <sheetView workbookViewId="0"/>
  </sheetViews>
  <sheetFormatPr defaultRowHeight="13.5"/>
  <cols>
    <col min="1" max="3" width="17.5" style="20" customWidth="1"/>
    <col min="4" max="4" width="17.5" style="22" customWidth="1"/>
  </cols>
  <sheetData>
    <row r="1" spans="1:4" ht="14.25" thickBot="1"/>
    <row r="2" spans="1:4">
      <c r="A2" s="80"/>
      <c r="B2" s="70" t="s">
        <v>2</v>
      </c>
      <c r="C2" s="81" t="s">
        <v>3</v>
      </c>
      <c r="D2" s="71" t="s">
        <v>4</v>
      </c>
    </row>
    <row r="3" spans="1:4" ht="14.25" thickBot="1">
      <c r="A3" s="82" t="s">
        <v>40</v>
      </c>
      <c r="B3" s="11"/>
      <c r="C3" s="24"/>
      <c r="D3" s="83"/>
    </row>
    <row r="4" spans="1:4" ht="14.25" thickBot="1">
      <c r="A4" s="18" t="s">
        <v>41</v>
      </c>
      <c r="B4" s="15">
        <v>10000</v>
      </c>
      <c r="C4" s="16"/>
      <c r="D4" s="23">
        <f>SUM(B4:C4)</f>
        <v>10000</v>
      </c>
    </row>
    <row r="5" spans="1:4" ht="14.25" thickBot="1">
      <c r="A5" s="25" t="s">
        <v>42</v>
      </c>
      <c r="B5" s="26">
        <f>SUM(B4)</f>
        <v>10000</v>
      </c>
      <c r="C5" s="27"/>
      <c r="D5" s="28">
        <f>SUM(B5:C5)</f>
        <v>10000</v>
      </c>
    </row>
    <row r="6" spans="1:4">
      <c r="A6" s="84" t="s">
        <v>43</v>
      </c>
      <c r="B6" s="13"/>
      <c r="C6" s="13"/>
      <c r="D6" s="79"/>
    </row>
    <row r="7" spans="1:4">
      <c r="A7" s="85" t="s">
        <v>41</v>
      </c>
      <c r="B7" s="8">
        <v>6370</v>
      </c>
      <c r="C7" s="9">
        <f>-'図表7-6'!C34</f>
        <v>360</v>
      </c>
      <c r="D7" s="73">
        <f>SUM(B7:C7)</f>
        <v>6730</v>
      </c>
    </row>
    <row r="8" spans="1:4">
      <c r="A8" s="86" t="s">
        <v>44</v>
      </c>
      <c r="B8" s="8">
        <v>-12900</v>
      </c>
      <c r="C8" s="8"/>
      <c r="D8" s="73">
        <f t="shared" ref="D8:D15" si="0">SUM(B8:C8)</f>
        <v>-12900</v>
      </c>
    </row>
    <row r="9" spans="1:4" ht="14.25" thickBot="1">
      <c r="A9" s="64" t="s">
        <v>45</v>
      </c>
      <c r="B9" s="10">
        <v>14025</v>
      </c>
      <c r="C9" s="10">
        <f>-'図表7-6'!C36</f>
        <v>240</v>
      </c>
      <c r="D9" s="75">
        <f t="shared" si="0"/>
        <v>14265</v>
      </c>
    </row>
    <row r="10" spans="1:4" ht="14.25" thickBot="1">
      <c r="A10" s="18" t="s">
        <v>46</v>
      </c>
      <c r="B10" s="15">
        <f>SUM(B7:B9)</f>
        <v>7495</v>
      </c>
      <c r="C10" s="15">
        <f>SUM(C7:C9)</f>
        <v>600</v>
      </c>
      <c r="D10" s="23">
        <f t="shared" si="0"/>
        <v>8095</v>
      </c>
    </row>
    <row r="11" spans="1:4">
      <c r="A11" s="87" t="s">
        <v>47</v>
      </c>
      <c r="B11" s="13"/>
      <c r="C11" s="13"/>
      <c r="D11" s="79"/>
    </row>
    <row r="12" spans="1:4">
      <c r="A12" s="85" t="s">
        <v>48</v>
      </c>
      <c r="B12" s="8">
        <f>SUM(B4,B7)</f>
        <v>16370</v>
      </c>
      <c r="C12" s="9">
        <f t="shared" ref="C12:C14" si="1">SUM(C4,C7)</f>
        <v>360</v>
      </c>
      <c r="D12" s="73">
        <f t="shared" si="0"/>
        <v>16730</v>
      </c>
    </row>
    <row r="13" spans="1:4">
      <c r="A13" s="86" t="s">
        <v>44</v>
      </c>
      <c r="B13" s="8">
        <f>SUM(B8)</f>
        <v>-12900</v>
      </c>
      <c r="C13" s="9">
        <f t="shared" si="1"/>
        <v>0</v>
      </c>
      <c r="D13" s="73">
        <f t="shared" si="0"/>
        <v>-12900</v>
      </c>
    </row>
    <row r="14" spans="1:4" ht="14.25" thickBot="1">
      <c r="A14" s="64" t="s">
        <v>45</v>
      </c>
      <c r="B14" s="10">
        <f>SUM(B9)</f>
        <v>14025</v>
      </c>
      <c r="C14" s="11">
        <f t="shared" si="1"/>
        <v>240</v>
      </c>
      <c r="D14" s="75">
        <f t="shared" si="0"/>
        <v>14265</v>
      </c>
    </row>
    <row r="15" spans="1:4" ht="14.25" thickBot="1">
      <c r="A15" s="18" t="s">
        <v>46</v>
      </c>
      <c r="B15" s="15">
        <f>SUM(B5,B10)</f>
        <v>17495</v>
      </c>
      <c r="C15" s="15">
        <f>SUM(C5,C10)</f>
        <v>600</v>
      </c>
      <c r="D15" s="23">
        <f t="shared" si="0"/>
        <v>18095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9"/>
  <sheetViews>
    <sheetView workbookViewId="0"/>
  </sheetViews>
  <sheetFormatPr defaultRowHeight="13.5"/>
  <cols>
    <col min="1" max="1" width="17.5" style="30" customWidth="1"/>
    <col min="2" max="3" width="17.5" style="20" customWidth="1"/>
    <col min="4" max="4" width="17.5" style="22" customWidth="1"/>
  </cols>
  <sheetData>
    <row r="1" spans="1:4" ht="14.25" thickBot="1"/>
    <row r="2" spans="1:4">
      <c r="A2" s="69"/>
      <c r="B2" s="70" t="s">
        <v>2</v>
      </c>
      <c r="C2" s="70" t="s">
        <v>49</v>
      </c>
      <c r="D2" s="71" t="s">
        <v>4</v>
      </c>
    </row>
    <row r="3" spans="1:4">
      <c r="A3" s="72" t="s">
        <v>50</v>
      </c>
      <c r="B3" s="8">
        <v>23375</v>
      </c>
      <c r="C3" s="9">
        <v>400</v>
      </c>
      <c r="D3" s="73">
        <f>SUM(B3:C3)</f>
        <v>23775</v>
      </c>
    </row>
    <row r="4" spans="1:4">
      <c r="A4" s="72" t="s">
        <v>51</v>
      </c>
      <c r="B4" s="8">
        <v>2500</v>
      </c>
      <c r="C4" s="9"/>
      <c r="D4" s="73">
        <f t="shared" ref="D4:D19" si="0">SUM(B4:C4)</f>
        <v>2500</v>
      </c>
    </row>
    <row r="5" spans="1:4">
      <c r="A5" s="72" t="s">
        <v>52</v>
      </c>
      <c r="B5" s="9">
        <v>20</v>
      </c>
      <c r="C5" s="9"/>
      <c r="D5" s="73">
        <f t="shared" si="0"/>
        <v>20</v>
      </c>
    </row>
    <row r="6" spans="1:4">
      <c r="A6" s="72" t="s">
        <v>53</v>
      </c>
      <c r="B6" s="8">
        <v>-2000</v>
      </c>
      <c r="C6" s="9"/>
      <c r="D6" s="73">
        <f t="shared" si="0"/>
        <v>-2000</v>
      </c>
    </row>
    <row r="7" spans="1:4">
      <c r="A7" s="72" t="s">
        <v>54</v>
      </c>
      <c r="B7" s="8">
        <v>-2600</v>
      </c>
      <c r="C7" s="9">
        <v>-400</v>
      </c>
      <c r="D7" s="73">
        <f>SUM(B7:C7)</f>
        <v>-3000</v>
      </c>
    </row>
    <row r="8" spans="1:4">
      <c r="A8" s="72" t="s">
        <v>55</v>
      </c>
      <c r="B8" s="8">
        <v>1500</v>
      </c>
      <c r="C8" s="9"/>
      <c r="D8" s="73">
        <f t="shared" si="0"/>
        <v>1500</v>
      </c>
    </row>
    <row r="9" spans="1:4" ht="14.25" thickBot="1">
      <c r="A9" s="74" t="s">
        <v>56</v>
      </c>
      <c r="B9" s="10">
        <v>-9790</v>
      </c>
      <c r="C9" s="11"/>
      <c r="D9" s="75">
        <f t="shared" si="0"/>
        <v>-9790</v>
      </c>
    </row>
    <row r="10" spans="1:4" ht="23.25" thickBot="1">
      <c r="A10" s="29" t="s">
        <v>57</v>
      </c>
      <c r="B10" s="15">
        <f>SUM(B3:B9)</f>
        <v>13005</v>
      </c>
      <c r="C10" s="16">
        <f>SUM(C3:C9)</f>
        <v>0</v>
      </c>
      <c r="D10" s="23">
        <f>SUM(B10:C10)</f>
        <v>13005</v>
      </c>
    </row>
    <row r="11" spans="1:4" ht="21.75" thickBot="1">
      <c r="A11" s="76" t="s">
        <v>58</v>
      </c>
      <c r="B11" s="19">
        <v>-500</v>
      </c>
      <c r="C11" s="19"/>
      <c r="D11" s="77">
        <f t="shared" si="0"/>
        <v>-500</v>
      </c>
    </row>
    <row r="12" spans="1:4" ht="23.25" thickBot="1">
      <c r="A12" s="29" t="s">
        <v>59</v>
      </c>
      <c r="B12" s="16">
        <f>SUM(B11)</f>
        <v>-500</v>
      </c>
      <c r="C12" s="16">
        <f>SUM(C11)</f>
        <v>0</v>
      </c>
      <c r="D12" s="23">
        <f t="shared" si="0"/>
        <v>-500</v>
      </c>
    </row>
    <row r="13" spans="1:4">
      <c r="A13" s="78" t="s">
        <v>60</v>
      </c>
      <c r="B13" s="12">
        <v>-12900</v>
      </c>
      <c r="C13" s="13"/>
      <c r="D13" s="79">
        <f t="shared" si="0"/>
        <v>-12900</v>
      </c>
    </row>
    <row r="14" spans="1:4">
      <c r="A14" s="72" t="s">
        <v>61</v>
      </c>
      <c r="B14" s="8">
        <v>8000</v>
      </c>
      <c r="C14" s="9"/>
      <c r="D14" s="73">
        <f t="shared" si="0"/>
        <v>8000</v>
      </c>
    </row>
    <row r="15" spans="1:4" ht="14.25" thickBot="1">
      <c r="A15" s="74" t="s">
        <v>62</v>
      </c>
      <c r="B15" s="10">
        <v>-7000</v>
      </c>
      <c r="C15" s="11"/>
      <c r="D15" s="75">
        <f t="shared" si="0"/>
        <v>-7000</v>
      </c>
    </row>
    <row r="16" spans="1:4" ht="24.75" thickBot="1">
      <c r="A16" s="32" t="s">
        <v>63</v>
      </c>
      <c r="B16" s="15">
        <f>SUM(B13:B15)</f>
        <v>-11900</v>
      </c>
      <c r="C16" s="16">
        <f>SUM(C13:C15)</f>
        <v>0</v>
      </c>
      <c r="D16" s="23">
        <f t="shared" si="0"/>
        <v>-11900</v>
      </c>
    </row>
    <row r="17" spans="1:4" ht="21.75" thickBot="1">
      <c r="A17" s="33" t="s">
        <v>64</v>
      </c>
      <c r="B17" s="15">
        <f>SUM(B16,B12,B10)</f>
        <v>605</v>
      </c>
      <c r="C17" s="16">
        <f>SUM(C16,C12,C10)</f>
        <v>0</v>
      </c>
      <c r="D17" s="23">
        <f t="shared" si="0"/>
        <v>605</v>
      </c>
    </row>
    <row r="18" spans="1:4" ht="21.75" thickBot="1">
      <c r="A18" s="76" t="s">
        <v>65</v>
      </c>
      <c r="B18" s="21">
        <v>10000</v>
      </c>
      <c r="C18" s="35"/>
      <c r="D18" s="77">
        <f t="shared" si="0"/>
        <v>10000</v>
      </c>
    </row>
    <row r="19" spans="1:4" ht="21.75" thickBot="1">
      <c r="A19" s="33" t="s">
        <v>66</v>
      </c>
      <c r="B19" s="15">
        <f>SUM(B18,B17)</f>
        <v>10605</v>
      </c>
      <c r="C19" s="34"/>
      <c r="D19" s="23">
        <f t="shared" si="0"/>
        <v>10605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5"/>
  <sheetViews>
    <sheetView workbookViewId="0"/>
  </sheetViews>
  <sheetFormatPr defaultRowHeight="13.5"/>
  <cols>
    <col min="1" max="1" width="17.5" style="31" customWidth="1"/>
    <col min="2" max="3" width="17.5" style="20" customWidth="1"/>
    <col min="4" max="4" width="17.5" style="22" customWidth="1"/>
  </cols>
  <sheetData>
    <row r="1" spans="1:4" ht="14.25" thickBot="1"/>
    <row r="2" spans="1:4">
      <c r="A2" s="99"/>
      <c r="B2" s="61">
        <v>41334</v>
      </c>
      <c r="C2" s="101" t="s">
        <v>49</v>
      </c>
      <c r="D2" s="62">
        <v>41334</v>
      </c>
    </row>
    <row r="3" spans="1:4">
      <c r="A3" s="100"/>
      <c r="B3" s="7" t="s">
        <v>78</v>
      </c>
      <c r="C3" s="102"/>
      <c r="D3" s="63" t="s">
        <v>79</v>
      </c>
    </row>
    <row r="4" spans="1:4" ht="14.25" thickBot="1">
      <c r="A4" s="64" t="s">
        <v>67</v>
      </c>
      <c r="B4" s="39">
        <v>1100</v>
      </c>
      <c r="C4" s="39"/>
      <c r="D4" s="65">
        <f>SUM(B4:C4)</f>
        <v>1100</v>
      </c>
    </row>
    <row r="5" spans="1:4" ht="14.25" thickBot="1">
      <c r="A5" s="18" t="s">
        <v>68</v>
      </c>
      <c r="B5" s="40">
        <f>SUM(B4)</f>
        <v>1100</v>
      </c>
      <c r="C5" s="40">
        <f>SUM(C4)</f>
        <v>0</v>
      </c>
      <c r="D5" s="41">
        <f t="shared" ref="D5:D8" si="0">SUM(B5:C5)</f>
        <v>1100</v>
      </c>
    </row>
    <row r="6" spans="1:4" ht="14.25" thickBot="1">
      <c r="A6" s="66" t="s">
        <v>69</v>
      </c>
      <c r="B6" s="42">
        <v>0</v>
      </c>
      <c r="C6" s="42">
        <v>1000</v>
      </c>
      <c r="D6" s="67">
        <f t="shared" si="0"/>
        <v>1000</v>
      </c>
    </row>
    <row r="7" spans="1:4" ht="14.25" thickBot="1">
      <c r="A7" s="18" t="s">
        <v>70</v>
      </c>
      <c r="B7" s="40">
        <f>SUM(B6)</f>
        <v>0</v>
      </c>
      <c r="C7" s="40">
        <f>SUM(C6)</f>
        <v>1000</v>
      </c>
      <c r="D7" s="41">
        <f t="shared" si="0"/>
        <v>1000</v>
      </c>
    </row>
    <row r="8" spans="1:4" ht="27" thickBot="1">
      <c r="A8" s="18" t="s">
        <v>71</v>
      </c>
      <c r="B8" s="40">
        <f>B5-B7</f>
        <v>1100</v>
      </c>
      <c r="C8" s="40">
        <f>C5-C7</f>
        <v>-1000</v>
      </c>
      <c r="D8" s="41">
        <f t="shared" si="0"/>
        <v>100</v>
      </c>
    </row>
    <row r="9" spans="1:4">
      <c r="A9" s="103"/>
      <c r="B9" s="43">
        <v>41334</v>
      </c>
      <c r="C9" s="104" t="s">
        <v>49</v>
      </c>
      <c r="D9" s="68">
        <v>41334</v>
      </c>
    </row>
    <row r="10" spans="1:4">
      <c r="A10" s="100"/>
      <c r="B10" s="7" t="s">
        <v>80</v>
      </c>
      <c r="C10" s="102"/>
      <c r="D10" s="63" t="s">
        <v>81</v>
      </c>
    </row>
    <row r="11" spans="1:4" ht="14.25" thickBot="1">
      <c r="A11" s="64" t="s">
        <v>74</v>
      </c>
      <c r="B11" s="39">
        <f>B4*40%</f>
        <v>440</v>
      </c>
      <c r="C11" s="39">
        <f>C4*40%</f>
        <v>0</v>
      </c>
      <c r="D11" s="65">
        <f>SUM(B11:C11)</f>
        <v>440</v>
      </c>
    </row>
    <row r="12" spans="1:4" ht="14.25" thickBot="1">
      <c r="A12" s="18" t="s">
        <v>75</v>
      </c>
      <c r="B12" s="40">
        <f>SUM(B11)</f>
        <v>440</v>
      </c>
      <c r="C12" s="40">
        <f>SUM(C11)</f>
        <v>0</v>
      </c>
      <c r="D12" s="41">
        <f t="shared" ref="D12:D15" si="1">SUM(B12:C12)</f>
        <v>440</v>
      </c>
    </row>
    <row r="13" spans="1:4" ht="27.75" thickBot="1">
      <c r="A13" s="66" t="s">
        <v>76</v>
      </c>
      <c r="B13" s="42">
        <f>B6*40%</f>
        <v>0</v>
      </c>
      <c r="C13" s="42">
        <f>C6*40%</f>
        <v>400</v>
      </c>
      <c r="D13" s="67">
        <f t="shared" si="1"/>
        <v>400</v>
      </c>
    </row>
    <row r="14" spans="1:4" ht="14.25" thickBot="1">
      <c r="A14" s="18" t="s">
        <v>77</v>
      </c>
      <c r="B14" s="40">
        <f>SUM(B13)</f>
        <v>0</v>
      </c>
      <c r="C14" s="40">
        <f>SUM(C13)</f>
        <v>400</v>
      </c>
      <c r="D14" s="41">
        <f t="shared" si="1"/>
        <v>400</v>
      </c>
    </row>
    <row r="15" spans="1:4" ht="27" thickBot="1">
      <c r="A15" s="25" t="s">
        <v>82</v>
      </c>
      <c r="B15" s="40">
        <f>B12-B14</f>
        <v>440</v>
      </c>
      <c r="C15" s="44">
        <f>C12-C14</f>
        <v>-400</v>
      </c>
      <c r="D15" s="45">
        <f t="shared" si="1"/>
        <v>40</v>
      </c>
    </row>
  </sheetData>
  <mergeCells count="4">
    <mergeCell ref="A2:A3"/>
    <mergeCell ref="C2:C3"/>
    <mergeCell ref="A9:A10"/>
    <mergeCell ref="C9:C10"/>
  </mergeCells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3"/>
  <sheetViews>
    <sheetView tabSelected="1" workbookViewId="0">
      <selection activeCell="F15" sqref="F15"/>
    </sheetView>
  </sheetViews>
  <sheetFormatPr defaultRowHeight="13.5"/>
  <cols>
    <col min="1" max="3" width="17.5" style="20" customWidth="1"/>
    <col min="4" max="4" width="17.5" style="22" customWidth="1"/>
  </cols>
  <sheetData>
    <row r="1" spans="1:4" ht="14.25" thickBot="1"/>
    <row r="2" spans="1:4">
      <c r="A2" s="115"/>
      <c r="B2" s="36">
        <v>41334</v>
      </c>
      <c r="C2" s="117" t="s">
        <v>3</v>
      </c>
      <c r="D2" s="36">
        <v>41334</v>
      </c>
    </row>
    <row r="3" spans="1:4" ht="14.25" thickBot="1">
      <c r="A3" s="116"/>
      <c r="B3" s="37" t="s">
        <v>72</v>
      </c>
      <c r="C3" s="118"/>
      <c r="D3" s="37" t="s">
        <v>73</v>
      </c>
    </row>
    <row r="4" spans="1:4" ht="14.25" thickBot="1">
      <c r="A4" s="1" t="s">
        <v>83</v>
      </c>
      <c r="B4" s="2">
        <v>17495000000</v>
      </c>
      <c r="C4" s="2">
        <v>600000000</v>
      </c>
      <c r="D4" s="2">
        <f>SUM(B4:C4)</f>
        <v>18095000000</v>
      </c>
    </row>
    <row r="5" spans="1:4" ht="14.25" thickBot="1">
      <c r="A5" s="46" t="s">
        <v>84</v>
      </c>
      <c r="B5" s="38" t="s">
        <v>0</v>
      </c>
      <c r="C5" s="38" t="s">
        <v>0</v>
      </c>
      <c r="D5" s="38" t="s">
        <v>100</v>
      </c>
    </row>
    <row r="6" spans="1:4" ht="25.5" thickBot="1">
      <c r="A6" s="6" t="s">
        <v>85</v>
      </c>
      <c r="B6" s="2">
        <f>SUM(B4:B5)</f>
        <v>17495000000</v>
      </c>
      <c r="C6" s="2">
        <f>SUM(C4:C5)</f>
        <v>600000000</v>
      </c>
      <c r="D6" s="2">
        <f t="shared" ref="D6:D10" si="0">SUM(B6:C6)</f>
        <v>18095000000</v>
      </c>
    </row>
    <row r="7" spans="1:4" ht="26.25" thickBot="1">
      <c r="A7" s="5" t="s">
        <v>86</v>
      </c>
      <c r="B7" s="2">
        <v>10000000</v>
      </c>
      <c r="C7" s="38" t="s">
        <v>0</v>
      </c>
      <c r="D7" s="2">
        <f t="shared" si="0"/>
        <v>10000000</v>
      </c>
    </row>
    <row r="8" spans="1:4" ht="24.75" thickBot="1">
      <c r="A8" s="47" t="s">
        <v>87</v>
      </c>
      <c r="B8" s="38" t="s">
        <v>0</v>
      </c>
      <c r="C8" s="38" t="s">
        <v>0</v>
      </c>
      <c r="D8" s="38" t="s">
        <v>100</v>
      </c>
    </row>
    <row r="9" spans="1:4">
      <c r="A9" s="48" t="s">
        <v>88</v>
      </c>
      <c r="B9" s="111">
        <f>SUM(B7:B8)</f>
        <v>10000000</v>
      </c>
      <c r="C9" s="113" t="s">
        <v>0</v>
      </c>
      <c r="D9" s="111">
        <f t="shared" si="0"/>
        <v>10000000</v>
      </c>
    </row>
    <row r="10" spans="1:4" ht="25.5" thickBot="1">
      <c r="A10" s="49" t="s">
        <v>89</v>
      </c>
      <c r="B10" s="119"/>
      <c r="C10" s="120"/>
      <c r="D10" s="119">
        <f t="shared" si="0"/>
        <v>0</v>
      </c>
    </row>
    <row r="11" spans="1:4" ht="15" thickTop="1" thickBot="1">
      <c r="A11" s="50" t="s">
        <v>90</v>
      </c>
      <c r="B11" s="51">
        <f>B6/B9</f>
        <v>1749.5</v>
      </c>
      <c r="C11" s="52"/>
      <c r="D11" s="53">
        <f>D6/D9</f>
        <v>1809.5</v>
      </c>
    </row>
    <row r="12" spans="1:4" ht="15" thickTop="1" thickBot="1">
      <c r="A12" s="1" t="s">
        <v>45</v>
      </c>
      <c r="B12" s="2">
        <v>14025000000</v>
      </c>
      <c r="C12" s="2">
        <v>240000000</v>
      </c>
      <c r="D12" s="2">
        <f>SUM(B12:C12)</f>
        <v>14265000000</v>
      </c>
    </row>
    <row r="13" spans="1:4" ht="14.25" thickBot="1">
      <c r="A13" s="46" t="s">
        <v>84</v>
      </c>
      <c r="B13" s="38" t="s">
        <v>0</v>
      </c>
      <c r="C13" s="38" t="s">
        <v>0</v>
      </c>
      <c r="D13" s="38" t="s">
        <v>0</v>
      </c>
    </row>
    <row r="14" spans="1:4" ht="25.5" thickBot="1">
      <c r="A14" s="6" t="s">
        <v>91</v>
      </c>
      <c r="B14" s="2">
        <f>SUM(B12:B13)</f>
        <v>14025000000</v>
      </c>
      <c r="C14" s="2">
        <f>SUM(C12:C13)</f>
        <v>240000000</v>
      </c>
      <c r="D14" s="2">
        <f t="shared" ref="D14:D19" si="1">SUM(B14:C14)</f>
        <v>14265000000</v>
      </c>
    </row>
    <row r="15" spans="1:4" ht="26.25" thickBot="1">
      <c r="A15" s="5" t="s">
        <v>92</v>
      </c>
      <c r="B15" s="2">
        <v>10000000</v>
      </c>
      <c r="C15" s="38" t="s">
        <v>0</v>
      </c>
      <c r="D15" s="2">
        <f t="shared" si="1"/>
        <v>10000000</v>
      </c>
    </row>
    <row r="16" spans="1:4" ht="24.75" thickBot="1">
      <c r="A16" s="47" t="s">
        <v>93</v>
      </c>
      <c r="B16" s="38" t="s">
        <v>0</v>
      </c>
      <c r="C16" s="38" t="s">
        <v>0</v>
      </c>
      <c r="D16" s="38" t="s">
        <v>0</v>
      </c>
    </row>
    <row r="17" spans="1:4" ht="24">
      <c r="A17" s="48" t="s">
        <v>99</v>
      </c>
      <c r="B17" s="111">
        <f>SUM(B15:B16)</f>
        <v>10000000</v>
      </c>
      <c r="C17" s="113" t="s">
        <v>0</v>
      </c>
      <c r="D17" s="111">
        <f t="shared" si="1"/>
        <v>10000000</v>
      </c>
    </row>
    <row r="18" spans="1:4" ht="25.5" thickBot="1">
      <c r="A18" s="54" t="s">
        <v>94</v>
      </c>
      <c r="B18" s="112"/>
      <c r="C18" s="114"/>
      <c r="D18" s="112">
        <f t="shared" si="1"/>
        <v>0</v>
      </c>
    </row>
    <row r="19" spans="1:4" ht="14.25" thickBot="1">
      <c r="A19" s="49" t="s">
        <v>95</v>
      </c>
      <c r="B19" s="3">
        <v>2000000</v>
      </c>
      <c r="C19" s="55" t="s">
        <v>0</v>
      </c>
      <c r="D19" s="3">
        <f t="shared" si="1"/>
        <v>2000000</v>
      </c>
    </row>
    <row r="20" spans="1:4" ht="27" thickTop="1" thickBot="1">
      <c r="A20" s="56" t="s">
        <v>96</v>
      </c>
      <c r="B20" s="57">
        <f>B14/B17</f>
        <v>1402.5</v>
      </c>
      <c r="C20" s="58"/>
      <c r="D20" s="59">
        <f>D14/D17</f>
        <v>1426.5</v>
      </c>
    </row>
    <row r="21" spans="1:4" ht="24.75">
      <c r="A21" s="60" t="s">
        <v>97</v>
      </c>
      <c r="B21" s="105">
        <f>B14/(B17+B19)</f>
        <v>1168.75</v>
      </c>
      <c r="C21" s="107"/>
      <c r="D21" s="109">
        <f>D14/(D17+D19)</f>
        <v>1188.75</v>
      </c>
    </row>
    <row r="22" spans="1:4" ht="14.25" thickBot="1">
      <c r="A22" s="4" t="s">
        <v>98</v>
      </c>
      <c r="B22" s="106"/>
      <c r="C22" s="108"/>
      <c r="D22" s="110"/>
    </row>
    <row r="23" spans="1:4" ht="14.25" thickTop="1"/>
  </sheetData>
  <mergeCells count="11">
    <mergeCell ref="A2:A3"/>
    <mergeCell ref="C2:C3"/>
    <mergeCell ref="B9:B10"/>
    <mergeCell ref="C9:C10"/>
    <mergeCell ref="D9:D10"/>
    <mergeCell ref="B21:B22"/>
    <mergeCell ref="C21:C22"/>
    <mergeCell ref="D21:D22"/>
    <mergeCell ref="D17:D18"/>
    <mergeCell ref="C17:C18"/>
    <mergeCell ref="B17:B18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図表7-6</vt:lpstr>
      <vt:lpstr>図表7-7</vt:lpstr>
      <vt:lpstr>図表7-8</vt:lpstr>
      <vt:lpstr>図表7-9</vt:lpstr>
      <vt:lpstr>図表7-10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hinodepro</dc:creator>
  <cp:lastModifiedBy>a.nagata</cp:lastModifiedBy>
  <cp:lastPrinted>2013-03-27T13:01:51Z</cp:lastPrinted>
  <dcterms:created xsi:type="dcterms:W3CDTF">2011-09-06T02:08:58Z</dcterms:created>
  <dcterms:modified xsi:type="dcterms:W3CDTF">2013-10-01T01:23:12Z</dcterms:modified>
</cp:coreProperties>
</file>